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Financijsko izvješće 2017." sheetId="1" r:id="rId1"/>
    <sheet name="List3" sheetId="3" r:id="rId2"/>
  </sheets>
  <definedNames>
    <definedName name="_xlnm.Print_Area" localSheetId="0">'Financijsko izvješće 2017.'!#REF!</definedName>
  </definedNames>
  <calcPr calcId="124519"/>
</workbook>
</file>

<file path=xl/calcChain.xml><?xml version="1.0" encoding="utf-8"?>
<calcChain xmlns="http://schemas.openxmlformats.org/spreadsheetml/2006/main">
  <c r="L61" i="1"/>
  <c r="K61"/>
  <c r="M60"/>
  <c r="M66"/>
  <c r="M36"/>
  <c r="M20"/>
  <c r="H73"/>
  <c r="H72" s="1"/>
  <c r="H75" s="1"/>
  <c r="L74"/>
  <c r="M74" s="1"/>
  <c r="L70"/>
  <c r="M70" s="1"/>
  <c r="L67"/>
  <c r="M67" s="1"/>
  <c r="K67"/>
  <c r="F62"/>
  <c r="F61" s="1"/>
  <c r="K62"/>
  <c r="L57"/>
  <c r="L56" s="1"/>
  <c r="L55" s="1"/>
  <c r="L59"/>
  <c r="L58" s="1"/>
  <c r="M58" s="1"/>
  <c r="F59"/>
  <c r="F58" s="1"/>
  <c r="F75" s="1"/>
  <c r="L5"/>
  <c r="M5" s="1"/>
  <c r="L7"/>
  <c r="L9"/>
  <c r="M9" s="1"/>
  <c r="L10"/>
  <c r="L13"/>
  <c r="L14"/>
  <c r="L15"/>
  <c r="L17"/>
  <c r="L18"/>
  <c r="M18" s="1"/>
  <c r="L19"/>
  <c r="L20"/>
  <c r="L22"/>
  <c r="L23"/>
  <c r="L24"/>
  <c r="L25"/>
  <c r="L26"/>
  <c r="L27"/>
  <c r="L28"/>
  <c r="L31"/>
  <c r="L33"/>
  <c r="L34"/>
  <c r="M34" s="1"/>
  <c r="L35"/>
  <c r="L36"/>
  <c r="L37"/>
  <c r="L39"/>
  <c r="L44"/>
  <c r="M44" s="1"/>
  <c r="L45"/>
  <c r="L49"/>
  <c r="K5"/>
  <c r="K7"/>
  <c r="K9"/>
  <c r="K10"/>
  <c r="K13"/>
  <c r="K14"/>
  <c r="K15"/>
  <c r="K17"/>
  <c r="K18"/>
  <c r="K19"/>
  <c r="K20"/>
  <c r="K22"/>
  <c r="K23"/>
  <c r="K24"/>
  <c r="K25"/>
  <c r="K26"/>
  <c r="K27"/>
  <c r="K28"/>
  <c r="K31"/>
  <c r="K33"/>
  <c r="K34"/>
  <c r="K35"/>
  <c r="K36"/>
  <c r="K37"/>
  <c r="K38"/>
  <c r="K39"/>
  <c r="K40"/>
  <c r="K44"/>
  <c r="K45"/>
  <c r="K49"/>
  <c r="F43"/>
  <c r="F42" s="1"/>
  <c r="D38"/>
  <c r="L38" s="1"/>
  <c r="D40"/>
  <c r="L40" s="1"/>
  <c r="M40" s="1"/>
  <c r="D12"/>
  <c r="L12" s="1"/>
  <c r="D8"/>
  <c r="L65"/>
  <c r="L64"/>
  <c r="L63"/>
  <c r="J56"/>
  <c r="J55" s="1"/>
  <c r="J75" s="1"/>
  <c r="J43"/>
  <c r="J42" s="1"/>
  <c r="J41" s="1"/>
  <c r="J21"/>
  <c r="J11" s="1"/>
  <c r="J2" s="1"/>
  <c r="H48"/>
  <c r="H47" s="1"/>
  <c r="H46" s="1"/>
  <c r="L46" s="1"/>
  <c r="H43"/>
  <c r="H42" s="1"/>
  <c r="H41" s="1"/>
  <c r="H32"/>
  <c r="H30"/>
  <c r="L30" s="1"/>
  <c r="H21"/>
  <c r="H12"/>
  <c r="H6"/>
  <c r="H3" s="1"/>
  <c r="F32"/>
  <c r="F21"/>
  <c r="F12"/>
  <c r="F8"/>
  <c r="F4"/>
  <c r="D69"/>
  <c r="D68" s="1"/>
  <c r="D75" s="1"/>
  <c r="D32"/>
  <c r="D21"/>
  <c r="D16"/>
  <c r="L16" s="1"/>
  <c r="D4"/>
  <c r="E4"/>
  <c r="E8"/>
  <c r="K8" s="1"/>
  <c r="E12"/>
  <c r="E21"/>
  <c r="E32"/>
  <c r="E41"/>
  <c r="E75"/>
  <c r="M35" l="1"/>
  <c r="M28"/>
  <c r="M24"/>
  <c r="M19"/>
  <c r="M14"/>
  <c r="M7"/>
  <c r="L32"/>
  <c r="M31"/>
  <c r="M25"/>
  <c r="M15"/>
  <c r="M38"/>
  <c r="M49"/>
  <c r="M37"/>
  <c r="M33"/>
  <c r="M26"/>
  <c r="M22"/>
  <c r="M17"/>
  <c r="M10"/>
  <c r="M39"/>
  <c r="M27"/>
  <c r="M23"/>
  <c r="M13"/>
  <c r="L4"/>
  <c r="L21"/>
  <c r="L62"/>
  <c r="M62" s="1"/>
  <c r="L8"/>
  <c r="M8" s="1"/>
  <c r="L73"/>
  <c r="M59"/>
  <c r="L75"/>
  <c r="F41"/>
  <c r="L41" s="1"/>
  <c r="L42"/>
  <c r="L47"/>
  <c r="L43"/>
  <c r="L6"/>
  <c r="L48"/>
  <c r="F3"/>
  <c r="J50"/>
  <c r="E3"/>
  <c r="L68"/>
  <c r="L69"/>
  <c r="E11"/>
  <c r="D3"/>
  <c r="D11"/>
  <c r="F11"/>
  <c r="H11"/>
  <c r="H50" s="1"/>
  <c r="L3" l="1"/>
  <c r="L72"/>
  <c r="M72" s="1"/>
  <c r="M73"/>
  <c r="L11"/>
  <c r="E2"/>
  <c r="E50" s="1"/>
  <c r="F2"/>
  <c r="F50" s="1"/>
  <c r="H2"/>
  <c r="D2"/>
  <c r="L2" l="1"/>
  <c r="D50"/>
  <c r="L50" s="1"/>
  <c r="G6" l="1"/>
  <c r="K6" s="1"/>
  <c r="M6" s="1"/>
  <c r="G3" l="1"/>
  <c r="C69"/>
  <c r="C68" s="1"/>
  <c r="C75" s="1"/>
  <c r="K69" l="1"/>
  <c r="M69" s="1"/>
  <c r="K68"/>
  <c r="M68" s="1"/>
  <c r="I56" l="1"/>
  <c r="G48"/>
  <c r="K48" s="1"/>
  <c r="M48" s="1"/>
  <c r="G12"/>
  <c r="K12" s="1"/>
  <c r="M12" s="1"/>
  <c r="G47" l="1"/>
  <c r="K47" s="1"/>
  <c r="M47" s="1"/>
  <c r="G30"/>
  <c r="K30" s="1"/>
  <c r="M30" s="1"/>
  <c r="G46" l="1"/>
  <c r="K46" s="1"/>
  <c r="M46" s="1"/>
  <c r="G72"/>
  <c r="G75" s="1"/>
  <c r="G43" l="1"/>
  <c r="M61"/>
  <c r="K63"/>
  <c r="M63" s="1"/>
  <c r="G42" l="1"/>
  <c r="G41" l="1"/>
  <c r="I55"/>
  <c r="K56"/>
  <c r="M56" s="1"/>
  <c r="I43"/>
  <c r="K43" s="1"/>
  <c r="M43" s="1"/>
  <c r="G21"/>
  <c r="I21"/>
  <c r="I11" s="1"/>
  <c r="I2" s="1"/>
  <c r="G32"/>
  <c r="I42" l="1"/>
  <c r="K42" s="1"/>
  <c r="M42" s="1"/>
  <c r="G11"/>
  <c r="K55"/>
  <c r="M55" s="1"/>
  <c r="I75"/>
  <c r="K75" s="1"/>
  <c r="M75" s="1"/>
  <c r="C4"/>
  <c r="K4" s="1"/>
  <c r="M4" s="1"/>
  <c r="I41" l="1"/>
  <c r="K41" s="1"/>
  <c r="M41" s="1"/>
  <c r="G50"/>
  <c r="G2"/>
  <c r="C3"/>
  <c r="K3" s="1"/>
  <c r="M3" s="1"/>
  <c r="I50" l="1"/>
  <c r="K65"/>
  <c r="M65" s="1"/>
  <c r="K64"/>
  <c r="M64" s="1"/>
  <c r="K57"/>
  <c r="M57" s="1"/>
  <c r="C32"/>
  <c r="K32" s="1"/>
  <c r="M32" s="1"/>
  <c r="C21"/>
  <c r="K21" s="1"/>
  <c r="M21" s="1"/>
  <c r="C16"/>
  <c r="K16" s="1"/>
  <c r="M16" s="1"/>
  <c r="C11" l="1"/>
  <c r="K11" s="1"/>
  <c r="M11" s="1"/>
  <c r="C2" l="1"/>
  <c r="K2" s="1"/>
  <c r="M2" s="1"/>
  <c r="C50" l="1"/>
  <c r="K50" s="1"/>
  <c r="M50" s="1"/>
</calcChain>
</file>

<file path=xl/sharedStrings.xml><?xml version="1.0" encoding="utf-8"?>
<sst xmlns="http://schemas.openxmlformats.org/spreadsheetml/2006/main" count="107" uniqueCount="73">
  <si>
    <t>Doprinosi na plaće</t>
  </si>
  <si>
    <t xml:space="preserve">Plaće za redovan rad </t>
  </si>
  <si>
    <t>Električna energija</t>
  </si>
  <si>
    <t>Usluge telefona, pošte i prijevoza</t>
  </si>
  <si>
    <t>Komunalne usluge</t>
  </si>
  <si>
    <t>Članarine</t>
  </si>
  <si>
    <t>Bankarske usluge i usluge platnog prometa</t>
  </si>
  <si>
    <t>RASHODI POSLOVANJA</t>
  </si>
  <si>
    <t xml:space="preserve">RASHODI ZA ZAPOSLENE </t>
  </si>
  <si>
    <t>Plaće ( bruto )</t>
  </si>
  <si>
    <t>Doprinosi za zdravstveno osiguranje</t>
  </si>
  <si>
    <t>Doprinosi za obvezno osiguranje u slučaju nezaposlenosti</t>
  </si>
  <si>
    <t>Naknade troškova zaposlenima</t>
  </si>
  <si>
    <t>Službena putovanja</t>
  </si>
  <si>
    <t>Rashodi za materijal i energiju</t>
  </si>
  <si>
    <t>Uredski materijal i ostali materijalni rashodi</t>
  </si>
  <si>
    <t>Materijal i dijelovi za tekuće i investicijsko održavanje</t>
  </si>
  <si>
    <t>Rashodi za usluge</t>
  </si>
  <si>
    <t>Usluge promidžbe i informiranja</t>
  </si>
  <si>
    <t>Intelektualne usluge i osobne usluge</t>
  </si>
  <si>
    <t>Ostali nespomenuti rashodi poslovanja</t>
  </si>
  <si>
    <t>Reprezentacija</t>
  </si>
  <si>
    <t>Ostali financijski rashodi</t>
  </si>
  <si>
    <t>FINANCIJSKI RASHODI</t>
  </si>
  <si>
    <t>RAČUN</t>
  </si>
  <si>
    <t>OPIS</t>
  </si>
  <si>
    <t>Prihodi od prodaje proizvoda i roba te pruženih usluga</t>
  </si>
  <si>
    <t>PRIHODI OD PRODAJE PROIZVODA I ROBA TE PRUŽENIH USLUGA I PRIHODI OD DONACIJA</t>
  </si>
  <si>
    <t>PRIHODI IZ PRORAČUNA</t>
  </si>
  <si>
    <t>Usluge tek. i invest. održavnja postrojenja i opreme</t>
  </si>
  <si>
    <t>Naknade za prijevoz, za rad na terenu i odvojeni život</t>
  </si>
  <si>
    <t>Ostale usluge</t>
  </si>
  <si>
    <t>Premije osiguranja</t>
  </si>
  <si>
    <t>Pristojbe i naknade</t>
  </si>
  <si>
    <t>RASHODI ZA NABAVU NEFINANCIJSKE IMOVINE</t>
  </si>
  <si>
    <t>RASHODI ZA NABAVU PROIZVEDENE DUGOTRAJNE OPREME</t>
  </si>
  <si>
    <t>Postrojenje i oprema</t>
  </si>
  <si>
    <t>Ostale naknade troškova zaposlenima</t>
  </si>
  <si>
    <t xml:space="preserve">Prihodi iz proračuna za financiranje redovne djelatnosti </t>
  </si>
  <si>
    <t>VLASTITI IZVORI</t>
  </si>
  <si>
    <t>REZULTAT POSLOVANJA</t>
  </si>
  <si>
    <t>Višak prihoda</t>
  </si>
  <si>
    <t>Višak/manjak prihoda</t>
  </si>
  <si>
    <t>POMOĆI IZ INOZEMSTVA ( DAROVNICE ) I OD SUBJEKATA UNUTAR OPĆEG PRORAČUNA</t>
  </si>
  <si>
    <t>Tekuće pomoći iz proračuna</t>
  </si>
  <si>
    <t>Prihodi od pruženih usluga</t>
  </si>
  <si>
    <t>Prihodi za financiranje rashoda poslovanja</t>
  </si>
  <si>
    <t>Roba</t>
  </si>
  <si>
    <t>Računalne usluge</t>
  </si>
  <si>
    <t>Naknade troškova osobama izvan radnog odnosa</t>
  </si>
  <si>
    <t>Naknade ostalih troškova (vježbenici)</t>
  </si>
  <si>
    <t>UKUPNO</t>
  </si>
  <si>
    <t>MATERIJALNI RASHODI</t>
  </si>
  <si>
    <t>Uredska oprema i namještaj</t>
  </si>
  <si>
    <t xml:space="preserve">Pomoći pror. korisnicima iz pror. </t>
  </si>
  <si>
    <t>PRIHODI OD IMOVINE</t>
  </si>
  <si>
    <t>Prihodi od financijske imovine</t>
  </si>
  <si>
    <t>Kamate na depozite</t>
  </si>
  <si>
    <t>IZDACI ZA FINANCIJSKU IMOVINU</t>
  </si>
  <si>
    <t>IZDACI ZA DIONICE I UDJELE U GLAVNICI</t>
  </si>
  <si>
    <t>Dionice i udjeli u glavnici</t>
  </si>
  <si>
    <t>Ostali rashodi za zaposlene</t>
  </si>
  <si>
    <t xml:space="preserve"> GRAD VODICE   PLAN </t>
  </si>
  <si>
    <t>GRAD VODICE REALIZ.</t>
  </si>
  <si>
    <t xml:space="preserve"> MC FV PLAN </t>
  </si>
  <si>
    <t>MC FV REALIZ.</t>
  </si>
  <si>
    <t>VIŠAK SRED.</t>
  </si>
  <si>
    <t>VIŠAK SRED. REALIZ.</t>
  </si>
  <si>
    <t xml:space="preserve"> POMOĆI  PLAN</t>
  </si>
  <si>
    <t>POMOĆI REALIZ.</t>
  </si>
  <si>
    <t xml:space="preserve"> UKUPNO PLAN.</t>
  </si>
  <si>
    <t>UKUPNO REALIZ.</t>
  </si>
  <si>
    <t>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</si>
</sst>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" fontId="3" fillId="2" borderId="1" xfId="0" applyNumberFormat="1" applyFont="1" applyFill="1" applyBorder="1"/>
    <xf numFmtId="4" fontId="3" fillId="3" borderId="1" xfId="0" applyNumberFormat="1" applyFont="1" applyFill="1" applyBorder="1"/>
    <xf numFmtId="4" fontId="4" fillId="3" borderId="1" xfId="0" applyNumberFormat="1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4" fillId="5" borderId="1" xfId="0" applyNumberFormat="1" applyFont="1" applyFill="1" applyBorder="1"/>
    <xf numFmtId="4" fontId="6" fillId="3" borderId="1" xfId="0" applyNumberFormat="1" applyFont="1" applyFill="1" applyBorder="1"/>
    <xf numFmtId="4" fontId="5" fillId="3" borderId="1" xfId="0" applyNumberFormat="1" applyFont="1" applyFill="1" applyBorder="1"/>
    <xf numFmtId="4" fontId="6" fillId="4" borderId="1" xfId="0" applyNumberFormat="1" applyFont="1" applyFill="1" applyBorder="1"/>
    <xf numFmtId="4" fontId="5" fillId="4" borderId="1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1" fillId="0" borderId="0" xfId="0" applyNumberFormat="1" applyFont="1"/>
    <xf numFmtId="4" fontId="3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6" fillId="3" borderId="1" xfId="0" applyNumberFormat="1" applyFont="1" applyFill="1" applyBorder="1" applyAlignment="1">
      <alignment wrapText="1"/>
    </xf>
    <xf numFmtId="4" fontId="3" fillId="0" borderId="1" xfId="0" applyNumberFormat="1" applyFont="1" applyBorder="1"/>
    <xf numFmtId="4" fontId="5" fillId="3" borderId="1" xfId="0" applyNumberFormat="1" applyFont="1" applyFill="1" applyBorder="1" applyAlignment="1"/>
    <xf numFmtId="4" fontId="6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3" borderId="0" xfId="0" applyNumberFormat="1" applyFont="1" applyFill="1"/>
    <xf numFmtId="4" fontId="3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left" wrapText="1"/>
    </xf>
    <xf numFmtId="4" fontId="6" fillId="5" borderId="1" xfId="0" applyNumberFormat="1" applyFont="1" applyFill="1" applyBorder="1"/>
    <xf numFmtId="4" fontId="3" fillId="6" borderId="1" xfId="0" applyNumberFormat="1" applyFont="1" applyFill="1" applyBorder="1"/>
    <xf numFmtId="4" fontId="0" fillId="0" borderId="0" xfId="0" applyNumberFormat="1"/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  <xf numFmtId="4" fontId="3" fillId="5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wrapText="1"/>
    </xf>
    <xf numFmtId="4" fontId="2" fillId="6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>
      <alignment horizontal="right" wrapText="1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Layout" zoomScale="90" zoomScaleNormal="106" zoomScalePageLayoutView="90" workbookViewId="0">
      <selection activeCell="J18" sqref="J18:J19"/>
    </sheetView>
  </sheetViews>
  <sheetFormatPr defaultColWidth="9.140625" defaultRowHeight="12.75"/>
  <cols>
    <col min="1" max="1" width="6" style="1" customWidth="1"/>
    <col min="2" max="2" width="35.85546875" style="2" customWidth="1"/>
    <col min="3" max="3" width="10" style="1" customWidth="1"/>
    <col min="4" max="4" width="9.42578125" style="1" customWidth="1"/>
    <col min="5" max="5" width="10" style="1" customWidth="1"/>
    <col min="6" max="6" width="9.5703125" style="1" customWidth="1"/>
    <col min="7" max="7" width="9.140625" style="1" customWidth="1"/>
    <col min="8" max="8" width="8.85546875" style="1" customWidth="1"/>
    <col min="9" max="9" width="7.5703125" style="1" customWidth="1"/>
    <col min="10" max="10" width="7.7109375" style="1" customWidth="1"/>
    <col min="11" max="12" width="10" style="1" customWidth="1"/>
    <col min="13" max="13" width="6.140625" style="1" customWidth="1"/>
    <col min="14" max="14" width="14.42578125" style="1" customWidth="1"/>
    <col min="15" max="16384" width="9.140625" style="1"/>
  </cols>
  <sheetData>
    <row r="1" spans="1:13" s="15" customFormat="1" ht="57.75" customHeight="1">
      <c r="A1" s="14" t="s">
        <v>24</v>
      </c>
      <c r="B1" s="14" t="s">
        <v>25</v>
      </c>
      <c r="C1" s="14" t="s">
        <v>62</v>
      </c>
      <c r="D1" s="14" t="s">
        <v>63</v>
      </c>
      <c r="E1" s="14" t="s">
        <v>64</v>
      </c>
      <c r="F1" s="14" t="s">
        <v>65</v>
      </c>
      <c r="G1" s="14" t="s">
        <v>66</v>
      </c>
      <c r="H1" s="14" t="s">
        <v>67</v>
      </c>
      <c r="I1" s="14" t="s">
        <v>68</v>
      </c>
      <c r="J1" s="14" t="s">
        <v>69</v>
      </c>
      <c r="K1" s="14" t="s">
        <v>70</v>
      </c>
      <c r="L1" s="14" t="s">
        <v>71</v>
      </c>
      <c r="M1" s="14" t="s">
        <v>72</v>
      </c>
    </row>
    <row r="2" spans="1:13" s="15" customFormat="1" ht="23.25" customHeight="1">
      <c r="A2" s="49">
        <v>3</v>
      </c>
      <c r="B2" s="14" t="s">
        <v>7</v>
      </c>
      <c r="C2" s="63">
        <f>SUM(C3,C11,C38)</f>
        <v>417500</v>
      </c>
      <c r="D2" s="63">
        <f>SUM(D3,D11,D38)</f>
        <v>389743.44</v>
      </c>
      <c r="E2" s="63">
        <f>SUM(E3,E11,E38)</f>
        <v>114600</v>
      </c>
      <c r="F2" s="63">
        <f>SUM(F3,F11,F38)</f>
        <v>88104.62</v>
      </c>
      <c r="G2" s="63">
        <f>SUM(G11,G3)</f>
        <v>67333</v>
      </c>
      <c r="H2" s="63">
        <f>SUM(H11,H3)</f>
        <v>43485.21</v>
      </c>
      <c r="I2" s="63">
        <f>SUM(I11)</f>
        <v>7000</v>
      </c>
      <c r="J2" s="63">
        <f>SUM(J11)</f>
        <v>4000</v>
      </c>
      <c r="K2" s="63">
        <f>SUM(C2,E2,G2,I2)</f>
        <v>606433</v>
      </c>
      <c r="L2" s="63">
        <f>SUM(D2,F2,H2,J2)</f>
        <v>525333.27</v>
      </c>
      <c r="M2" s="63">
        <f>(L2/K2)*100</f>
        <v>86.626761736251169</v>
      </c>
    </row>
    <row r="3" spans="1:13" s="17" customFormat="1" ht="14.85" customHeight="1">
      <c r="A3" s="50">
        <v>31</v>
      </c>
      <c r="B3" s="16" t="s">
        <v>8</v>
      </c>
      <c r="C3" s="4">
        <f>SUM(C4,C8,C6)</f>
        <v>229000</v>
      </c>
      <c r="D3" s="4">
        <f>SUM(D4,D8,D6)</f>
        <v>208935.97</v>
      </c>
      <c r="E3" s="4">
        <f>SUM(E4,E8)</f>
        <v>60500</v>
      </c>
      <c r="F3" s="4">
        <f>SUM(F4,F8)</f>
        <v>56046.22</v>
      </c>
      <c r="G3" s="4">
        <f>SUM(G6)</f>
        <v>1000</v>
      </c>
      <c r="H3" s="4">
        <f>SUM(H6)</f>
        <v>1000</v>
      </c>
      <c r="I3" s="4"/>
      <c r="J3" s="4"/>
      <c r="K3" s="65">
        <f t="shared" ref="K3:K50" si="0">SUM(C3,E3,G3,I3)</f>
        <v>290500</v>
      </c>
      <c r="L3" s="65">
        <f t="shared" ref="L3:L28" si="1">SUM(D3,F3,H3,J3)</f>
        <v>265982.19</v>
      </c>
      <c r="M3" s="65">
        <f t="shared" ref="M3:M65" si="2">(L3/K3)*100</f>
        <v>91.560134251290876</v>
      </c>
    </row>
    <row r="4" spans="1:13" s="17" customFormat="1" ht="14.85" customHeight="1">
      <c r="A4" s="51">
        <v>311</v>
      </c>
      <c r="B4" s="18" t="s">
        <v>9</v>
      </c>
      <c r="C4" s="5">
        <f>SUM(C5)</f>
        <v>193000</v>
      </c>
      <c r="D4" s="5">
        <f>SUM(D5)</f>
        <v>176139.93</v>
      </c>
      <c r="E4" s="5">
        <f>SUM(E5)</f>
        <v>50000</v>
      </c>
      <c r="F4" s="5">
        <f>SUM(F5)</f>
        <v>47821</v>
      </c>
      <c r="G4" s="5"/>
      <c r="H4" s="5"/>
      <c r="I4" s="5"/>
      <c r="J4" s="5"/>
      <c r="K4" s="64">
        <f t="shared" si="0"/>
        <v>243000</v>
      </c>
      <c r="L4" s="64">
        <f t="shared" si="1"/>
        <v>223960.93</v>
      </c>
      <c r="M4" s="64">
        <f t="shared" si="2"/>
        <v>92.164991769547328</v>
      </c>
    </row>
    <row r="5" spans="1:13" s="17" customFormat="1" ht="14.85" customHeight="1">
      <c r="A5" s="52">
        <v>3111</v>
      </c>
      <c r="B5" s="19" t="s">
        <v>1</v>
      </c>
      <c r="C5" s="6">
        <v>193000</v>
      </c>
      <c r="D5" s="6">
        <v>176139.93</v>
      </c>
      <c r="E5" s="6">
        <v>50000</v>
      </c>
      <c r="F5" s="6">
        <v>47821</v>
      </c>
      <c r="G5" s="6"/>
      <c r="H5" s="6"/>
      <c r="I5" s="6"/>
      <c r="J5" s="6"/>
      <c r="K5" s="67">
        <f t="shared" si="0"/>
        <v>243000</v>
      </c>
      <c r="L5" s="67">
        <f t="shared" si="1"/>
        <v>223960.93</v>
      </c>
      <c r="M5" s="67">
        <f t="shared" si="2"/>
        <v>92.164991769547328</v>
      </c>
    </row>
    <row r="6" spans="1:13" s="17" customFormat="1" ht="14.85" customHeight="1">
      <c r="A6" s="51">
        <v>312</v>
      </c>
      <c r="B6" s="21" t="s">
        <v>61</v>
      </c>
      <c r="C6" s="5">
        <v>2500</v>
      </c>
      <c r="D6" s="5">
        <v>2500</v>
      </c>
      <c r="E6" s="5"/>
      <c r="F6" s="5"/>
      <c r="G6" s="5">
        <f>SUM(G7)</f>
        <v>1000</v>
      </c>
      <c r="H6" s="5">
        <f>SUM(H7)</f>
        <v>1000</v>
      </c>
      <c r="I6" s="5"/>
      <c r="J6" s="5"/>
      <c r="K6" s="64">
        <f t="shared" si="0"/>
        <v>3500</v>
      </c>
      <c r="L6" s="64">
        <f t="shared" si="1"/>
        <v>3500</v>
      </c>
      <c r="M6" s="64">
        <f t="shared" si="2"/>
        <v>100</v>
      </c>
    </row>
    <row r="7" spans="1:13" s="17" customFormat="1" ht="14.85" customHeight="1">
      <c r="A7" s="52">
        <v>3121</v>
      </c>
      <c r="B7" s="19" t="s">
        <v>61</v>
      </c>
      <c r="C7" s="6">
        <v>2500</v>
      </c>
      <c r="D7" s="6">
        <v>2500</v>
      </c>
      <c r="E7" s="6"/>
      <c r="F7" s="6"/>
      <c r="G7" s="6">
        <v>1000</v>
      </c>
      <c r="H7" s="6">
        <v>1000</v>
      </c>
      <c r="I7" s="6"/>
      <c r="J7" s="6"/>
      <c r="K7" s="67">
        <f t="shared" si="0"/>
        <v>3500</v>
      </c>
      <c r="L7" s="64">
        <f t="shared" si="1"/>
        <v>3500</v>
      </c>
      <c r="M7" s="64">
        <f t="shared" si="2"/>
        <v>100</v>
      </c>
    </row>
    <row r="8" spans="1:13" s="17" customFormat="1" ht="14.85" customHeight="1">
      <c r="A8" s="51">
        <v>313</v>
      </c>
      <c r="B8" s="21" t="s">
        <v>0</v>
      </c>
      <c r="C8" s="5">
        <v>33500</v>
      </c>
      <c r="D8" s="5">
        <f>SUM(D9:D10)</f>
        <v>30296.039999999997</v>
      </c>
      <c r="E8" s="5">
        <f>SUM(E9:E10)</f>
        <v>10500</v>
      </c>
      <c r="F8" s="5">
        <f>SUM(F9:F10)</f>
        <v>8225.2200000000012</v>
      </c>
      <c r="G8" s="5"/>
      <c r="H8" s="5"/>
      <c r="I8" s="5"/>
      <c r="J8" s="5"/>
      <c r="K8" s="64">
        <f t="shared" si="0"/>
        <v>44000</v>
      </c>
      <c r="L8" s="64">
        <f t="shared" si="1"/>
        <v>38521.259999999995</v>
      </c>
      <c r="M8" s="64">
        <f t="shared" si="2"/>
        <v>87.548318181818175</v>
      </c>
    </row>
    <row r="9" spans="1:13" s="17" customFormat="1" ht="14.85" customHeight="1">
      <c r="A9" s="52">
        <v>3132</v>
      </c>
      <c r="B9" s="19" t="s">
        <v>10</v>
      </c>
      <c r="C9" s="6">
        <v>30000</v>
      </c>
      <c r="D9" s="6">
        <v>27301.67</v>
      </c>
      <c r="E9" s="6">
        <v>9000</v>
      </c>
      <c r="F9" s="6">
        <v>7412.26</v>
      </c>
      <c r="G9" s="6"/>
      <c r="H9" s="6"/>
      <c r="I9" s="6"/>
      <c r="J9" s="6"/>
      <c r="K9" s="67">
        <f t="shared" si="0"/>
        <v>39000</v>
      </c>
      <c r="L9" s="67">
        <f t="shared" si="1"/>
        <v>34713.93</v>
      </c>
      <c r="M9" s="67">
        <f t="shared" si="2"/>
        <v>89.010076923076923</v>
      </c>
    </row>
    <row r="10" spans="1:13" s="17" customFormat="1" ht="14.85" customHeight="1">
      <c r="A10" s="52">
        <v>3133</v>
      </c>
      <c r="B10" s="23" t="s">
        <v>11</v>
      </c>
      <c r="C10" s="6">
        <v>3500</v>
      </c>
      <c r="D10" s="6">
        <v>2994.37</v>
      </c>
      <c r="E10" s="6">
        <v>1500</v>
      </c>
      <c r="F10" s="6">
        <v>812.96</v>
      </c>
      <c r="G10" s="6"/>
      <c r="H10" s="6"/>
      <c r="I10" s="6"/>
      <c r="J10" s="6"/>
      <c r="K10" s="67">
        <f t="shared" si="0"/>
        <v>5000</v>
      </c>
      <c r="L10" s="67">
        <f t="shared" si="1"/>
        <v>3807.33</v>
      </c>
      <c r="M10" s="67">
        <f t="shared" si="2"/>
        <v>76.146599999999992</v>
      </c>
    </row>
    <row r="11" spans="1:13" s="17" customFormat="1" ht="14.85" customHeight="1">
      <c r="A11" s="50">
        <v>32</v>
      </c>
      <c r="B11" s="24" t="s">
        <v>52</v>
      </c>
      <c r="C11" s="4">
        <f>SUM(C12,C16,C21,C32)</f>
        <v>185000</v>
      </c>
      <c r="D11" s="4">
        <f>SUM(D12,D16,D21,D32)</f>
        <v>178064.85</v>
      </c>
      <c r="E11" s="4">
        <f>SUM(E12,E16,E21,E32)</f>
        <v>54100</v>
      </c>
      <c r="F11" s="4">
        <f>SUM(F12,F16,F21,F32)</f>
        <v>32058.400000000001</v>
      </c>
      <c r="G11" s="4">
        <f>SUM(G12,G21,G30,G32)</f>
        <v>66333</v>
      </c>
      <c r="H11" s="4">
        <f>SUM(H12,H21,H30,H32)</f>
        <v>42485.21</v>
      </c>
      <c r="I11" s="4">
        <f>SUM(I21)</f>
        <v>7000</v>
      </c>
      <c r="J11" s="4">
        <f>SUM(J21)</f>
        <v>4000</v>
      </c>
      <c r="K11" s="65">
        <f t="shared" si="0"/>
        <v>312433</v>
      </c>
      <c r="L11" s="65">
        <f t="shared" si="1"/>
        <v>256608.46</v>
      </c>
      <c r="M11" s="65">
        <f t="shared" si="2"/>
        <v>82.132316368629432</v>
      </c>
    </row>
    <row r="12" spans="1:13" s="17" customFormat="1" ht="14.85" customHeight="1">
      <c r="A12" s="51">
        <v>321</v>
      </c>
      <c r="B12" s="21" t="s">
        <v>12</v>
      </c>
      <c r="C12" s="5">
        <v>4000</v>
      </c>
      <c r="D12" s="5">
        <f>SUM(D13:D15)</f>
        <v>3871.3</v>
      </c>
      <c r="E12" s="5">
        <f>SUM(E13:E15)</f>
        <v>6500</v>
      </c>
      <c r="F12" s="5">
        <f>SUM(F13:F15)</f>
        <v>4506</v>
      </c>
      <c r="G12" s="5">
        <f>SUM(G13:G15)</f>
        <v>5000</v>
      </c>
      <c r="H12" s="5">
        <f>SUM(H13:H15)</f>
        <v>4147.22</v>
      </c>
      <c r="I12" s="5"/>
      <c r="J12" s="5"/>
      <c r="K12" s="64">
        <f t="shared" si="0"/>
        <v>15500</v>
      </c>
      <c r="L12" s="64">
        <f t="shared" si="1"/>
        <v>12524.52</v>
      </c>
      <c r="M12" s="64">
        <f t="shared" si="2"/>
        <v>80.80335483870968</v>
      </c>
    </row>
    <row r="13" spans="1:13" s="17" customFormat="1" ht="14.85" customHeight="1">
      <c r="A13" s="52">
        <v>3211</v>
      </c>
      <c r="B13" s="19" t="s">
        <v>13</v>
      </c>
      <c r="C13" s="6">
        <v>4000</v>
      </c>
      <c r="D13" s="6">
        <v>3871.3</v>
      </c>
      <c r="E13" s="6"/>
      <c r="F13" s="6"/>
      <c r="G13" s="6">
        <v>5000</v>
      </c>
      <c r="H13" s="6">
        <v>4147.22</v>
      </c>
      <c r="I13" s="6"/>
      <c r="J13" s="6"/>
      <c r="K13" s="67">
        <f t="shared" si="0"/>
        <v>9000</v>
      </c>
      <c r="L13" s="67">
        <f t="shared" si="1"/>
        <v>8018.52</v>
      </c>
      <c r="M13" s="67">
        <f t="shared" si="2"/>
        <v>89.094666666666669</v>
      </c>
    </row>
    <row r="14" spans="1:13" s="17" customFormat="1" ht="14.85" customHeight="1">
      <c r="A14" s="52">
        <v>3212</v>
      </c>
      <c r="B14" s="23" t="s">
        <v>30</v>
      </c>
      <c r="C14" s="6"/>
      <c r="D14" s="6"/>
      <c r="E14" s="6">
        <v>5500</v>
      </c>
      <c r="F14" s="6">
        <v>3540</v>
      </c>
      <c r="G14" s="6"/>
      <c r="H14" s="6"/>
      <c r="I14" s="6"/>
      <c r="J14" s="6"/>
      <c r="K14" s="67">
        <f t="shared" si="0"/>
        <v>5500</v>
      </c>
      <c r="L14" s="67">
        <f t="shared" si="1"/>
        <v>3540</v>
      </c>
      <c r="M14" s="67">
        <f>(L14/K14)*100</f>
        <v>64.363636363636374</v>
      </c>
    </row>
    <row r="15" spans="1:13" s="17" customFormat="1" ht="14.25" customHeight="1">
      <c r="A15" s="52">
        <v>3214</v>
      </c>
      <c r="B15" s="19" t="s">
        <v>37</v>
      </c>
      <c r="C15" s="6"/>
      <c r="D15" s="6"/>
      <c r="E15" s="6">
        <v>1000</v>
      </c>
      <c r="F15" s="6">
        <v>966</v>
      </c>
      <c r="G15" s="6"/>
      <c r="H15" s="6"/>
      <c r="I15" s="6"/>
      <c r="J15" s="6"/>
      <c r="K15" s="67">
        <f t="shared" si="0"/>
        <v>1000</v>
      </c>
      <c r="L15" s="67">
        <f t="shared" si="1"/>
        <v>966</v>
      </c>
      <c r="M15" s="67">
        <f t="shared" si="2"/>
        <v>96.6</v>
      </c>
    </row>
    <row r="16" spans="1:13" s="17" customFormat="1" ht="14.85" customHeight="1">
      <c r="A16" s="51">
        <v>322</v>
      </c>
      <c r="B16" s="21" t="s">
        <v>14</v>
      </c>
      <c r="C16" s="5">
        <f>SUM(C17:C20)</f>
        <v>46000</v>
      </c>
      <c r="D16" s="5">
        <f>SUM(D17:D20)</f>
        <v>42477.710000000006</v>
      </c>
      <c r="E16" s="5"/>
      <c r="F16" s="5"/>
      <c r="G16" s="5"/>
      <c r="H16" s="5"/>
      <c r="I16" s="6"/>
      <c r="J16" s="6"/>
      <c r="K16" s="64">
        <f t="shared" si="0"/>
        <v>46000</v>
      </c>
      <c r="L16" s="64">
        <f t="shared" si="1"/>
        <v>42477.710000000006</v>
      </c>
      <c r="M16" s="64">
        <f t="shared" si="2"/>
        <v>92.342847826086967</v>
      </c>
    </row>
    <row r="17" spans="1:13" s="17" customFormat="1" ht="14.85" customHeight="1">
      <c r="A17" s="52">
        <v>3221</v>
      </c>
      <c r="B17" s="19" t="s">
        <v>15</v>
      </c>
      <c r="C17" s="6">
        <v>8000</v>
      </c>
      <c r="D17" s="6">
        <v>7749.56</v>
      </c>
      <c r="E17" s="6"/>
      <c r="F17" s="6"/>
      <c r="G17" s="6"/>
      <c r="H17" s="6"/>
      <c r="I17" s="6"/>
      <c r="J17" s="6"/>
      <c r="K17" s="67">
        <f t="shared" si="0"/>
        <v>8000</v>
      </c>
      <c r="L17" s="67">
        <f t="shared" si="1"/>
        <v>7749.56</v>
      </c>
      <c r="M17" s="67">
        <f t="shared" si="2"/>
        <v>96.869500000000002</v>
      </c>
    </row>
    <row r="18" spans="1:13" s="17" customFormat="1" ht="14.85" customHeight="1">
      <c r="A18" s="52">
        <v>3222</v>
      </c>
      <c r="B18" s="19" t="s">
        <v>47</v>
      </c>
      <c r="C18" s="6">
        <v>9000</v>
      </c>
      <c r="D18" s="6">
        <v>8900.7000000000007</v>
      </c>
      <c r="E18" s="6"/>
      <c r="F18" s="6"/>
      <c r="G18" s="6"/>
      <c r="H18" s="6"/>
      <c r="I18" s="6"/>
      <c r="J18" s="6"/>
      <c r="K18" s="67">
        <f t="shared" si="0"/>
        <v>9000</v>
      </c>
      <c r="L18" s="67">
        <f t="shared" si="1"/>
        <v>8900.7000000000007</v>
      </c>
      <c r="M18" s="67">
        <f t="shared" si="2"/>
        <v>98.896666666666675</v>
      </c>
    </row>
    <row r="19" spans="1:13" s="17" customFormat="1" ht="14.85" customHeight="1">
      <c r="A19" s="53">
        <v>3223</v>
      </c>
      <c r="B19" s="25" t="s">
        <v>2</v>
      </c>
      <c r="C19" s="20">
        <v>27000</v>
      </c>
      <c r="D19" s="20">
        <v>24400.45</v>
      </c>
      <c r="E19" s="20"/>
      <c r="F19" s="20"/>
      <c r="G19" s="20"/>
      <c r="H19" s="20"/>
      <c r="I19" s="20"/>
      <c r="J19" s="20"/>
      <c r="K19" s="67">
        <f t="shared" si="0"/>
        <v>27000</v>
      </c>
      <c r="L19" s="67">
        <f t="shared" si="1"/>
        <v>24400.45</v>
      </c>
      <c r="M19" s="67">
        <f t="shared" si="2"/>
        <v>90.372037037037046</v>
      </c>
    </row>
    <row r="20" spans="1:13" s="17" customFormat="1" ht="14.85" customHeight="1">
      <c r="A20" s="53">
        <v>3224</v>
      </c>
      <c r="B20" s="25" t="s">
        <v>16</v>
      </c>
      <c r="C20" s="20">
        <v>2000</v>
      </c>
      <c r="D20" s="20">
        <v>1427</v>
      </c>
      <c r="E20" s="20"/>
      <c r="F20" s="20"/>
      <c r="G20" s="20"/>
      <c r="H20" s="20"/>
      <c r="I20" s="20"/>
      <c r="J20" s="20"/>
      <c r="K20" s="67">
        <f t="shared" si="0"/>
        <v>2000</v>
      </c>
      <c r="L20" s="67">
        <f t="shared" si="1"/>
        <v>1427</v>
      </c>
      <c r="M20" s="67">
        <f t="shared" si="2"/>
        <v>71.350000000000009</v>
      </c>
    </row>
    <row r="21" spans="1:13" s="17" customFormat="1" ht="14.85" customHeight="1">
      <c r="A21" s="54">
        <v>323</v>
      </c>
      <c r="B21" s="26" t="s">
        <v>17</v>
      </c>
      <c r="C21" s="22">
        <f t="shared" ref="C21:J21" si="3">SUM(C22:C28)</f>
        <v>124500</v>
      </c>
      <c r="D21" s="22">
        <f t="shared" si="3"/>
        <v>122001.73999999999</v>
      </c>
      <c r="E21" s="22">
        <f t="shared" si="3"/>
        <v>38500</v>
      </c>
      <c r="F21" s="22">
        <f t="shared" si="3"/>
        <v>21048.89</v>
      </c>
      <c r="G21" s="22">
        <f t="shared" si="3"/>
        <v>56500</v>
      </c>
      <c r="H21" s="22">
        <f t="shared" si="3"/>
        <v>34276.81</v>
      </c>
      <c r="I21" s="22">
        <f t="shared" si="3"/>
        <v>7000</v>
      </c>
      <c r="J21" s="22">
        <f t="shared" si="3"/>
        <v>4000</v>
      </c>
      <c r="K21" s="64">
        <f t="shared" si="0"/>
        <v>226500</v>
      </c>
      <c r="L21" s="64">
        <f t="shared" si="1"/>
        <v>181327.44</v>
      </c>
      <c r="M21" s="64">
        <f t="shared" si="2"/>
        <v>80.056264900662256</v>
      </c>
    </row>
    <row r="22" spans="1:13" s="17" customFormat="1" ht="14.85" customHeight="1">
      <c r="A22" s="53">
        <v>3231</v>
      </c>
      <c r="B22" s="25" t="s">
        <v>3</v>
      </c>
      <c r="C22" s="20">
        <v>10000</v>
      </c>
      <c r="D22" s="20">
        <v>9833.18</v>
      </c>
      <c r="E22" s="20">
        <v>6000</v>
      </c>
      <c r="F22" s="20">
        <v>4104.49</v>
      </c>
      <c r="G22" s="20"/>
      <c r="H22" s="20"/>
      <c r="I22" s="20"/>
      <c r="J22" s="20"/>
      <c r="K22" s="67">
        <f t="shared" si="0"/>
        <v>16000</v>
      </c>
      <c r="L22" s="67">
        <f t="shared" si="1"/>
        <v>13937.67</v>
      </c>
      <c r="M22" s="67">
        <f t="shared" si="2"/>
        <v>87.110437500000003</v>
      </c>
    </row>
    <row r="23" spans="1:13" s="17" customFormat="1" ht="14.85" customHeight="1">
      <c r="A23" s="53">
        <v>3232</v>
      </c>
      <c r="B23" s="25" t="s">
        <v>29</v>
      </c>
      <c r="C23" s="20">
        <v>60000</v>
      </c>
      <c r="D23" s="20">
        <v>58311.25</v>
      </c>
      <c r="E23" s="20"/>
      <c r="F23" s="20"/>
      <c r="G23" s="20"/>
      <c r="H23" s="20"/>
      <c r="I23" s="20"/>
      <c r="J23" s="20"/>
      <c r="K23" s="67">
        <f t="shared" si="0"/>
        <v>60000</v>
      </c>
      <c r="L23" s="67">
        <f t="shared" si="1"/>
        <v>58311.25</v>
      </c>
      <c r="M23" s="67">
        <f t="shared" si="2"/>
        <v>97.185416666666669</v>
      </c>
    </row>
    <row r="24" spans="1:13" s="17" customFormat="1" ht="14.85" customHeight="1">
      <c r="A24" s="53">
        <v>3233</v>
      </c>
      <c r="B24" s="25" t="s">
        <v>18</v>
      </c>
      <c r="C24" s="20">
        <v>20000</v>
      </c>
      <c r="D24" s="20">
        <v>20000</v>
      </c>
      <c r="E24" s="20"/>
      <c r="F24" s="20"/>
      <c r="G24" s="20">
        <v>28000</v>
      </c>
      <c r="H24" s="20">
        <v>27625</v>
      </c>
      <c r="I24" s="20"/>
      <c r="J24" s="20"/>
      <c r="K24" s="67">
        <f t="shared" si="0"/>
        <v>48000</v>
      </c>
      <c r="L24" s="67">
        <f t="shared" si="1"/>
        <v>47625</v>
      </c>
      <c r="M24" s="67">
        <f t="shared" si="2"/>
        <v>99.21875</v>
      </c>
    </row>
    <row r="25" spans="1:13" s="17" customFormat="1" ht="14.85" customHeight="1">
      <c r="A25" s="53">
        <v>3234</v>
      </c>
      <c r="B25" s="25" t="s">
        <v>4</v>
      </c>
      <c r="C25" s="20">
        <v>12500</v>
      </c>
      <c r="D25" s="20">
        <v>11894.81</v>
      </c>
      <c r="E25" s="20"/>
      <c r="F25" s="20"/>
      <c r="G25" s="20"/>
      <c r="H25" s="20"/>
      <c r="I25" s="20"/>
      <c r="J25" s="20"/>
      <c r="K25" s="67">
        <f t="shared" si="0"/>
        <v>12500</v>
      </c>
      <c r="L25" s="67">
        <f t="shared" si="1"/>
        <v>11894.81</v>
      </c>
      <c r="M25" s="67">
        <f t="shared" si="2"/>
        <v>95.158479999999997</v>
      </c>
    </row>
    <row r="26" spans="1:13" s="17" customFormat="1" ht="14.85" customHeight="1">
      <c r="A26" s="53">
        <v>3237</v>
      </c>
      <c r="B26" s="25" t="s">
        <v>19</v>
      </c>
      <c r="C26" s="20"/>
      <c r="D26" s="20"/>
      <c r="E26" s="20">
        <v>17000</v>
      </c>
      <c r="F26" s="20">
        <v>16444.400000000001</v>
      </c>
      <c r="G26" s="20">
        <v>7000</v>
      </c>
      <c r="H26" s="20">
        <v>6651.81</v>
      </c>
      <c r="I26" s="20">
        <v>2000</v>
      </c>
      <c r="J26" s="20"/>
      <c r="K26" s="67">
        <f t="shared" si="0"/>
        <v>26000</v>
      </c>
      <c r="L26" s="67">
        <f t="shared" si="1"/>
        <v>23096.210000000003</v>
      </c>
      <c r="M26" s="67">
        <f t="shared" si="2"/>
        <v>88.831576923076938</v>
      </c>
    </row>
    <row r="27" spans="1:13" s="17" customFormat="1" ht="14.85" customHeight="1">
      <c r="A27" s="53">
        <v>3238</v>
      </c>
      <c r="B27" s="25" t="s">
        <v>48</v>
      </c>
      <c r="C27" s="20"/>
      <c r="D27" s="20"/>
      <c r="E27" s="20">
        <v>2000</v>
      </c>
      <c r="F27" s="20">
        <v>500</v>
      </c>
      <c r="G27" s="20"/>
      <c r="H27" s="20"/>
      <c r="I27" s="20"/>
      <c r="J27" s="20"/>
      <c r="K27" s="67">
        <f t="shared" si="0"/>
        <v>2000</v>
      </c>
      <c r="L27" s="67">
        <f t="shared" si="1"/>
        <v>500</v>
      </c>
      <c r="M27" s="67">
        <f t="shared" si="2"/>
        <v>25</v>
      </c>
    </row>
    <row r="28" spans="1:13" s="17" customFormat="1" ht="14.85" customHeight="1">
      <c r="A28" s="53">
        <v>3239</v>
      </c>
      <c r="B28" s="25" t="s">
        <v>31</v>
      </c>
      <c r="C28" s="20">
        <v>22000</v>
      </c>
      <c r="D28" s="20">
        <v>21962.5</v>
      </c>
      <c r="E28" s="20">
        <v>13500</v>
      </c>
      <c r="F28" s="20"/>
      <c r="G28" s="20">
        <v>21500</v>
      </c>
      <c r="H28" s="20"/>
      <c r="I28" s="20">
        <v>5000</v>
      </c>
      <c r="J28" s="20">
        <v>4000</v>
      </c>
      <c r="K28" s="67">
        <f t="shared" si="0"/>
        <v>62000</v>
      </c>
      <c r="L28" s="67">
        <f t="shared" si="1"/>
        <v>25962.5</v>
      </c>
      <c r="M28" s="67">
        <f t="shared" si="2"/>
        <v>41.875</v>
      </c>
    </row>
    <row r="29" spans="1:13" s="17" customFormat="1" ht="47.25" customHeight="1">
      <c r="A29" s="49" t="s">
        <v>24</v>
      </c>
      <c r="B29" s="14" t="s">
        <v>25</v>
      </c>
      <c r="C29" s="14" t="s">
        <v>62</v>
      </c>
      <c r="D29" s="14" t="s">
        <v>63</v>
      </c>
      <c r="E29" s="14" t="s">
        <v>64</v>
      </c>
      <c r="F29" s="14" t="s">
        <v>65</v>
      </c>
      <c r="G29" s="14" t="s">
        <v>66</v>
      </c>
      <c r="H29" s="14" t="s">
        <v>67</v>
      </c>
      <c r="I29" s="14" t="s">
        <v>68</v>
      </c>
      <c r="J29" s="14" t="s">
        <v>69</v>
      </c>
      <c r="K29" s="14" t="s">
        <v>70</v>
      </c>
      <c r="L29" s="14" t="s">
        <v>71</v>
      </c>
      <c r="M29" s="14" t="s">
        <v>72</v>
      </c>
    </row>
    <row r="30" spans="1:13" s="17" customFormat="1" ht="16.5" customHeight="1">
      <c r="A30" s="54">
        <v>324</v>
      </c>
      <c r="B30" s="26" t="s">
        <v>49</v>
      </c>
      <c r="C30" s="27"/>
      <c r="D30" s="27"/>
      <c r="E30" s="27"/>
      <c r="F30" s="27"/>
      <c r="G30" s="27">
        <f>SUM(G31)</f>
        <v>2833</v>
      </c>
      <c r="H30" s="27">
        <f>SUM(H31)</f>
        <v>2637.24</v>
      </c>
      <c r="I30" s="27"/>
      <c r="J30" s="27"/>
      <c r="K30" s="64">
        <f t="shared" si="0"/>
        <v>2833</v>
      </c>
      <c r="L30" s="64">
        <f t="shared" ref="L30:L50" si="4">SUM(D30,F30,H30,J30)</f>
        <v>2637.24</v>
      </c>
      <c r="M30" s="64">
        <f t="shared" si="2"/>
        <v>93.090010589481111</v>
      </c>
    </row>
    <row r="31" spans="1:13" s="17" customFormat="1" ht="14.1" customHeight="1">
      <c r="A31" s="53">
        <v>3241</v>
      </c>
      <c r="B31" s="25" t="s">
        <v>50</v>
      </c>
      <c r="C31" s="28"/>
      <c r="D31" s="28"/>
      <c r="E31" s="28"/>
      <c r="F31" s="28"/>
      <c r="G31" s="28">
        <v>2833</v>
      </c>
      <c r="H31" s="28">
        <v>2637.24</v>
      </c>
      <c r="I31" s="28"/>
      <c r="J31" s="28"/>
      <c r="K31" s="67">
        <f t="shared" si="0"/>
        <v>2833</v>
      </c>
      <c r="L31" s="67">
        <f t="shared" si="4"/>
        <v>2637.24</v>
      </c>
      <c r="M31" s="67">
        <f t="shared" si="2"/>
        <v>93.090010589481111</v>
      </c>
    </row>
    <row r="32" spans="1:13" s="17" customFormat="1" ht="14.1" customHeight="1">
      <c r="A32" s="54">
        <v>329</v>
      </c>
      <c r="B32" s="26" t="s">
        <v>20</v>
      </c>
      <c r="C32" s="22">
        <f t="shared" ref="C32:H32" si="5">SUM(C33:C37)</f>
        <v>10500</v>
      </c>
      <c r="D32" s="22">
        <f t="shared" si="5"/>
        <v>9714.1</v>
      </c>
      <c r="E32" s="22">
        <f t="shared" si="5"/>
        <v>9100</v>
      </c>
      <c r="F32" s="22">
        <f t="shared" si="5"/>
        <v>6503.51</v>
      </c>
      <c r="G32" s="22">
        <f t="shared" si="5"/>
        <v>2000</v>
      </c>
      <c r="H32" s="22">
        <f t="shared" si="5"/>
        <v>1423.94</v>
      </c>
      <c r="I32" s="22"/>
      <c r="J32" s="22"/>
      <c r="K32" s="64">
        <f t="shared" si="0"/>
        <v>21600</v>
      </c>
      <c r="L32" s="64">
        <f t="shared" si="4"/>
        <v>17641.55</v>
      </c>
      <c r="M32" s="64">
        <f t="shared" si="2"/>
        <v>81.673842592592592</v>
      </c>
    </row>
    <row r="33" spans="1:20" s="17" customFormat="1" ht="14.1" customHeight="1">
      <c r="A33" s="53">
        <v>3292</v>
      </c>
      <c r="B33" s="25" t="s">
        <v>32</v>
      </c>
      <c r="C33" s="20">
        <v>10500</v>
      </c>
      <c r="D33" s="20">
        <v>9714.1</v>
      </c>
      <c r="E33" s="20"/>
      <c r="F33" s="20"/>
      <c r="G33" s="20">
        <v>1500</v>
      </c>
      <c r="H33" s="20">
        <v>1330</v>
      </c>
      <c r="I33" s="20"/>
      <c r="J33" s="20"/>
      <c r="K33" s="67">
        <f t="shared" si="0"/>
        <v>12000</v>
      </c>
      <c r="L33" s="67">
        <f t="shared" si="4"/>
        <v>11044.1</v>
      </c>
      <c r="M33" s="67">
        <f t="shared" si="2"/>
        <v>92.034166666666678</v>
      </c>
    </row>
    <row r="34" spans="1:20" s="17" customFormat="1" ht="14.1" customHeight="1">
      <c r="A34" s="53">
        <v>3293</v>
      </c>
      <c r="B34" s="25" t="s">
        <v>21</v>
      </c>
      <c r="C34" s="20"/>
      <c r="D34" s="20"/>
      <c r="E34" s="20">
        <v>4000</v>
      </c>
      <c r="F34" s="20">
        <v>2208.91</v>
      </c>
      <c r="G34" s="20"/>
      <c r="H34" s="20"/>
      <c r="I34" s="20"/>
      <c r="J34" s="20"/>
      <c r="K34" s="67">
        <f t="shared" si="0"/>
        <v>4000</v>
      </c>
      <c r="L34" s="67">
        <f t="shared" si="4"/>
        <v>2208.91</v>
      </c>
      <c r="M34" s="67">
        <f t="shared" si="2"/>
        <v>55.222749999999998</v>
      </c>
    </row>
    <row r="35" spans="1:20" s="17" customFormat="1" ht="14.1" customHeight="1">
      <c r="A35" s="53">
        <v>3294</v>
      </c>
      <c r="B35" s="25" t="s">
        <v>5</v>
      </c>
      <c r="C35" s="20"/>
      <c r="D35" s="20"/>
      <c r="E35" s="20">
        <v>4500</v>
      </c>
      <c r="F35" s="20">
        <v>4294.6000000000004</v>
      </c>
      <c r="G35" s="20"/>
      <c r="H35" s="20"/>
      <c r="I35" s="20"/>
      <c r="J35" s="20"/>
      <c r="K35" s="67">
        <f t="shared" si="0"/>
        <v>4500</v>
      </c>
      <c r="L35" s="67">
        <f t="shared" si="4"/>
        <v>4294.6000000000004</v>
      </c>
      <c r="M35" s="67">
        <f t="shared" si="2"/>
        <v>95.435555555555567</v>
      </c>
    </row>
    <row r="36" spans="1:20" s="17" customFormat="1" ht="14.1" customHeight="1">
      <c r="A36" s="53">
        <v>3295</v>
      </c>
      <c r="B36" s="25" t="s">
        <v>33</v>
      </c>
      <c r="C36" s="20"/>
      <c r="D36" s="20"/>
      <c r="E36" s="20">
        <v>600</v>
      </c>
      <c r="F36" s="20"/>
      <c r="G36" s="20"/>
      <c r="H36" s="20"/>
      <c r="I36" s="20"/>
      <c r="J36" s="20"/>
      <c r="K36" s="67">
        <f t="shared" si="0"/>
        <v>600</v>
      </c>
      <c r="L36" s="67">
        <f t="shared" si="4"/>
        <v>0</v>
      </c>
      <c r="M36" s="67">
        <f t="shared" si="2"/>
        <v>0</v>
      </c>
    </row>
    <row r="37" spans="1:20" s="17" customFormat="1" ht="14.1" customHeight="1">
      <c r="A37" s="53">
        <v>3299</v>
      </c>
      <c r="B37" s="25" t="s">
        <v>20</v>
      </c>
      <c r="C37" s="28"/>
      <c r="D37" s="28"/>
      <c r="E37" s="28"/>
      <c r="F37" s="28"/>
      <c r="G37" s="28">
        <v>500</v>
      </c>
      <c r="H37" s="28">
        <v>93.94</v>
      </c>
      <c r="I37" s="28"/>
      <c r="J37" s="28"/>
      <c r="K37" s="67">
        <f t="shared" si="0"/>
        <v>500</v>
      </c>
      <c r="L37" s="67">
        <f t="shared" si="4"/>
        <v>93.94</v>
      </c>
      <c r="M37" s="67">
        <f t="shared" si="2"/>
        <v>18.788</v>
      </c>
    </row>
    <row r="38" spans="1:20" s="17" customFormat="1" ht="14.1" customHeight="1">
      <c r="A38" s="50">
        <v>34</v>
      </c>
      <c r="B38" s="24" t="s">
        <v>23</v>
      </c>
      <c r="C38" s="4">
        <v>3500</v>
      </c>
      <c r="D38" s="4">
        <f>SUM(D39)</f>
        <v>2742.62</v>
      </c>
      <c r="E38" s="4"/>
      <c r="F38" s="4"/>
      <c r="G38" s="4"/>
      <c r="H38" s="4"/>
      <c r="I38" s="4"/>
      <c r="J38" s="4"/>
      <c r="K38" s="65">
        <f t="shared" si="0"/>
        <v>3500</v>
      </c>
      <c r="L38" s="65">
        <f t="shared" si="4"/>
        <v>2742.62</v>
      </c>
      <c r="M38" s="65">
        <f t="shared" si="2"/>
        <v>78.360571428571419</v>
      </c>
    </row>
    <row r="39" spans="1:20" s="29" customFormat="1" ht="14.1" customHeight="1">
      <c r="A39" s="54">
        <v>343</v>
      </c>
      <c r="B39" s="26" t="s">
        <v>22</v>
      </c>
      <c r="C39" s="22">
        <v>3500</v>
      </c>
      <c r="D39" s="22">
        <v>2742.62</v>
      </c>
      <c r="E39" s="22"/>
      <c r="F39" s="22"/>
      <c r="G39" s="22"/>
      <c r="H39" s="22"/>
      <c r="I39" s="22"/>
      <c r="J39" s="22"/>
      <c r="K39" s="64">
        <f t="shared" si="0"/>
        <v>3500</v>
      </c>
      <c r="L39" s="64">
        <f t="shared" si="4"/>
        <v>2742.62</v>
      </c>
      <c r="M39" s="64">
        <f t="shared" si="2"/>
        <v>78.360571428571419</v>
      </c>
      <c r="N39" s="17"/>
      <c r="O39" s="17"/>
      <c r="P39" s="17"/>
      <c r="Q39" s="17"/>
      <c r="R39" s="17"/>
      <c r="S39" s="17"/>
      <c r="T39" s="17"/>
    </row>
    <row r="40" spans="1:20" s="29" customFormat="1" ht="14.1" customHeight="1">
      <c r="A40" s="53">
        <v>3431</v>
      </c>
      <c r="B40" s="25" t="s">
        <v>6</v>
      </c>
      <c r="C40" s="20">
        <v>3500</v>
      </c>
      <c r="D40" s="20">
        <f>SUM(D39)</f>
        <v>2742.62</v>
      </c>
      <c r="E40" s="20"/>
      <c r="F40" s="20"/>
      <c r="G40" s="20"/>
      <c r="H40" s="20"/>
      <c r="I40" s="20"/>
      <c r="J40" s="20"/>
      <c r="K40" s="67">
        <f t="shared" si="0"/>
        <v>3500</v>
      </c>
      <c r="L40" s="67">
        <f t="shared" si="4"/>
        <v>2742.62</v>
      </c>
      <c r="M40" s="67">
        <f t="shared" si="2"/>
        <v>78.360571428571419</v>
      </c>
      <c r="N40" s="17"/>
      <c r="O40" s="17"/>
      <c r="P40" s="17"/>
      <c r="Q40" s="17"/>
      <c r="R40" s="17"/>
      <c r="S40" s="17"/>
      <c r="T40" s="17"/>
    </row>
    <row r="41" spans="1:20" s="29" customFormat="1" ht="28.5" customHeight="1">
      <c r="A41" s="55">
        <v>4</v>
      </c>
      <c r="B41" s="14" t="s">
        <v>34</v>
      </c>
      <c r="C41" s="7"/>
      <c r="D41" s="7"/>
      <c r="E41" s="7">
        <f t="shared" ref="E41:J41" si="6">SUM(E42)</f>
        <v>12500</v>
      </c>
      <c r="F41" s="7">
        <f t="shared" si="6"/>
        <v>12653</v>
      </c>
      <c r="G41" s="7">
        <f t="shared" si="6"/>
        <v>4000</v>
      </c>
      <c r="H41" s="7">
        <f t="shared" si="6"/>
        <v>0</v>
      </c>
      <c r="I41" s="7">
        <f t="shared" si="6"/>
        <v>0</v>
      </c>
      <c r="J41" s="7">
        <f t="shared" si="6"/>
        <v>0</v>
      </c>
      <c r="K41" s="63">
        <f t="shared" si="0"/>
        <v>16500</v>
      </c>
      <c r="L41" s="63">
        <f t="shared" si="4"/>
        <v>12653</v>
      </c>
      <c r="M41" s="63">
        <f t="shared" si="2"/>
        <v>76.684848484848487</v>
      </c>
      <c r="N41" s="17"/>
      <c r="O41" s="17"/>
      <c r="P41" s="17"/>
      <c r="Q41" s="17"/>
      <c r="R41" s="17"/>
      <c r="S41" s="17"/>
      <c r="T41" s="17"/>
    </row>
    <row r="42" spans="1:20" s="29" customFormat="1" ht="14.1" customHeight="1">
      <c r="A42" s="56">
        <v>42</v>
      </c>
      <c r="B42" s="30" t="s">
        <v>35</v>
      </c>
      <c r="C42" s="31"/>
      <c r="D42" s="31"/>
      <c r="E42" s="31">
        <v>12500</v>
      </c>
      <c r="F42" s="31">
        <f t="shared" ref="F42:J43" si="7">SUM(F43)</f>
        <v>12653</v>
      </c>
      <c r="G42" s="31">
        <f t="shared" si="7"/>
        <v>4000</v>
      </c>
      <c r="H42" s="31">
        <f t="shared" si="7"/>
        <v>0</v>
      </c>
      <c r="I42" s="31">
        <f t="shared" si="7"/>
        <v>0</v>
      </c>
      <c r="J42" s="31">
        <f t="shared" si="7"/>
        <v>0</v>
      </c>
      <c r="K42" s="65">
        <f t="shared" si="0"/>
        <v>16500</v>
      </c>
      <c r="L42" s="65">
        <f t="shared" si="4"/>
        <v>12653</v>
      </c>
      <c r="M42" s="65">
        <f t="shared" si="2"/>
        <v>76.684848484848487</v>
      </c>
      <c r="N42" s="17"/>
      <c r="O42" s="17"/>
      <c r="P42" s="17"/>
      <c r="Q42" s="17"/>
      <c r="R42" s="17"/>
      <c r="S42" s="17"/>
      <c r="T42" s="17"/>
    </row>
    <row r="43" spans="1:20" s="29" customFormat="1" ht="14.1" customHeight="1">
      <c r="A43" s="57">
        <v>422</v>
      </c>
      <c r="B43" s="18" t="s">
        <v>36</v>
      </c>
      <c r="C43" s="5"/>
      <c r="D43" s="5"/>
      <c r="E43" s="5">
        <v>12500</v>
      </c>
      <c r="F43" s="5">
        <f t="shared" si="7"/>
        <v>12653</v>
      </c>
      <c r="G43" s="5">
        <f t="shared" si="7"/>
        <v>4000</v>
      </c>
      <c r="H43" s="5">
        <f t="shared" si="7"/>
        <v>0</v>
      </c>
      <c r="I43" s="5">
        <f t="shared" si="7"/>
        <v>0</v>
      </c>
      <c r="J43" s="5">
        <f t="shared" si="7"/>
        <v>0</v>
      </c>
      <c r="K43" s="64">
        <f t="shared" si="0"/>
        <v>16500</v>
      </c>
      <c r="L43" s="64">
        <f t="shared" si="4"/>
        <v>12653</v>
      </c>
      <c r="M43" s="64">
        <f t="shared" si="2"/>
        <v>76.684848484848487</v>
      </c>
      <c r="N43" s="17"/>
      <c r="O43" s="17"/>
      <c r="P43" s="17"/>
      <c r="Q43" s="17"/>
      <c r="R43" s="17"/>
      <c r="S43" s="17"/>
      <c r="T43" s="17"/>
    </row>
    <row r="44" spans="1:20" s="29" customFormat="1" ht="14.1" customHeight="1">
      <c r="A44" s="58">
        <v>4221</v>
      </c>
      <c r="B44" s="32" t="s">
        <v>53</v>
      </c>
      <c r="C44" s="11"/>
      <c r="D44" s="11"/>
      <c r="E44" s="11">
        <v>12500</v>
      </c>
      <c r="F44" s="11">
        <v>12653</v>
      </c>
      <c r="G44" s="6">
        <v>4000</v>
      </c>
      <c r="H44" s="6"/>
      <c r="I44" s="6"/>
      <c r="J44" s="6"/>
      <c r="K44" s="67">
        <f t="shared" si="0"/>
        <v>16500</v>
      </c>
      <c r="L44" s="67">
        <f t="shared" si="4"/>
        <v>12653</v>
      </c>
      <c r="M44" s="67">
        <f t="shared" si="2"/>
        <v>76.684848484848487</v>
      </c>
      <c r="N44" s="17"/>
      <c r="O44" s="17"/>
      <c r="P44" s="17"/>
      <c r="Q44" s="17"/>
      <c r="R44" s="17"/>
      <c r="S44" s="17"/>
      <c r="T44" s="17"/>
    </row>
    <row r="45" spans="1:20" s="29" customFormat="1" ht="14.1" customHeight="1">
      <c r="A45" s="59"/>
      <c r="B45" s="33"/>
      <c r="C45" s="13"/>
      <c r="D45" s="13"/>
      <c r="E45" s="13"/>
      <c r="F45" s="13"/>
      <c r="G45" s="8"/>
      <c r="H45" s="8"/>
      <c r="I45" s="8"/>
      <c r="J45" s="8"/>
      <c r="K45" s="63">
        <f t="shared" si="0"/>
        <v>0</v>
      </c>
      <c r="L45" s="63">
        <f t="shared" si="4"/>
        <v>0</v>
      </c>
      <c r="M45" s="63">
        <v>0</v>
      </c>
      <c r="N45" s="17"/>
      <c r="O45" s="17"/>
      <c r="P45" s="17"/>
      <c r="Q45" s="17"/>
      <c r="R45" s="17"/>
      <c r="S45" s="17"/>
      <c r="T45" s="17"/>
    </row>
    <row r="46" spans="1:20" s="29" customFormat="1" ht="14.1" customHeight="1">
      <c r="A46" s="55">
        <v>5</v>
      </c>
      <c r="B46" s="34" t="s">
        <v>58</v>
      </c>
      <c r="C46" s="12"/>
      <c r="D46" s="12"/>
      <c r="E46" s="12"/>
      <c r="F46" s="12"/>
      <c r="G46" s="12">
        <f t="shared" ref="G46:H48" si="8">SUM(G47)</f>
        <v>1000</v>
      </c>
      <c r="H46" s="12">
        <f t="shared" si="8"/>
        <v>919.47</v>
      </c>
      <c r="I46" s="7"/>
      <c r="J46" s="7"/>
      <c r="K46" s="63">
        <f t="shared" si="0"/>
        <v>1000</v>
      </c>
      <c r="L46" s="63">
        <f t="shared" si="4"/>
        <v>919.47</v>
      </c>
      <c r="M46" s="63">
        <f t="shared" si="2"/>
        <v>91.947000000000003</v>
      </c>
      <c r="N46" s="17"/>
      <c r="O46" s="17"/>
      <c r="P46" s="17"/>
      <c r="Q46" s="17"/>
      <c r="R46" s="17"/>
      <c r="S46" s="17"/>
      <c r="T46" s="17"/>
    </row>
    <row r="47" spans="1:20" s="29" customFormat="1" ht="14.1" customHeight="1">
      <c r="A47" s="56">
        <v>53</v>
      </c>
      <c r="B47" s="35" t="s">
        <v>59</v>
      </c>
      <c r="C47" s="36"/>
      <c r="D47" s="36"/>
      <c r="E47" s="36"/>
      <c r="F47" s="36"/>
      <c r="G47" s="36">
        <f t="shared" si="8"/>
        <v>1000</v>
      </c>
      <c r="H47" s="36">
        <f t="shared" si="8"/>
        <v>919.47</v>
      </c>
      <c r="I47" s="31"/>
      <c r="J47" s="31"/>
      <c r="K47" s="65">
        <f t="shared" si="0"/>
        <v>1000</v>
      </c>
      <c r="L47" s="65">
        <f t="shared" si="4"/>
        <v>919.47</v>
      </c>
      <c r="M47" s="65">
        <f t="shared" si="2"/>
        <v>91.947000000000003</v>
      </c>
      <c r="N47" s="17"/>
      <c r="O47" s="17"/>
      <c r="P47" s="17"/>
      <c r="Q47" s="17"/>
      <c r="R47" s="17"/>
      <c r="S47" s="17"/>
      <c r="T47" s="17"/>
    </row>
    <row r="48" spans="1:20" s="29" customFormat="1" ht="14.1" customHeight="1">
      <c r="A48" s="57">
        <v>533</v>
      </c>
      <c r="B48" s="18" t="s">
        <v>60</v>
      </c>
      <c r="C48" s="10"/>
      <c r="D48" s="10"/>
      <c r="E48" s="10"/>
      <c r="F48" s="10"/>
      <c r="G48" s="10">
        <f t="shared" si="8"/>
        <v>1000</v>
      </c>
      <c r="H48" s="10">
        <f t="shared" si="8"/>
        <v>919.47</v>
      </c>
      <c r="I48" s="5"/>
      <c r="J48" s="5"/>
      <c r="K48" s="64">
        <f t="shared" si="0"/>
        <v>1000</v>
      </c>
      <c r="L48" s="64">
        <f t="shared" si="4"/>
        <v>919.47</v>
      </c>
      <c r="M48" s="64">
        <f t="shared" si="2"/>
        <v>91.947000000000003</v>
      </c>
      <c r="N48" s="17"/>
      <c r="O48" s="17"/>
      <c r="P48" s="17"/>
      <c r="Q48" s="17"/>
      <c r="R48" s="17"/>
      <c r="S48" s="17"/>
      <c r="T48" s="17"/>
    </row>
    <row r="49" spans="1:20" s="29" customFormat="1" ht="14.1" customHeight="1">
      <c r="A49" s="58">
        <v>5331</v>
      </c>
      <c r="B49" s="32" t="s">
        <v>60</v>
      </c>
      <c r="C49" s="11"/>
      <c r="D49" s="11"/>
      <c r="E49" s="11"/>
      <c r="F49" s="11"/>
      <c r="G49" s="11">
        <v>1000</v>
      </c>
      <c r="H49" s="11">
        <v>919.47</v>
      </c>
      <c r="I49" s="6"/>
      <c r="J49" s="6"/>
      <c r="K49" s="67">
        <f t="shared" si="0"/>
        <v>1000</v>
      </c>
      <c r="L49" s="67">
        <f t="shared" si="4"/>
        <v>919.47</v>
      </c>
      <c r="M49" s="67">
        <f t="shared" si="2"/>
        <v>91.947000000000003</v>
      </c>
      <c r="N49" s="17"/>
      <c r="O49" s="17"/>
      <c r="P49" s="17"/>
      <c r="Q49" s="17"/>
      <c r="R49" s="17"/>
      <c r="S49" s="17"/>
      <c r="T49" s="17"/>
    </row>
    <row r="50" spans="1:20" s="29" customFormat="1" ht="28.5" customHeight="1">
      <c r="A50" s="60"/>
      <c r="B50" s="69" t="s">
        <v>51</v>
      </c>
      <c r="C50" s="37">
        <f>SUM(C2,C41)</f>
        <v>417500</v>
      </c>
      <c r="D50" s="37">
        <f>SUM(D2,D41)</f>
        <v>389743.44</v>
      </c>
      <c r="E50" s="37">
        <f>SUM(E2,E42)</f>
        <v>127100</v>
      </c>
      <c r="F50" s="37">
        <f>SUM(F2,F42)</f>
        <v>100757.62</v>
      </c>
      <c r="G50" s="37">
        <f>SUM(G11,G41,G47,G3)</f>
        <v>72333</v>
      </c>
      <c r="H50" s="37">
        <f>SUM(H11,H41,H47,H3)</f>
        <v>44404.68</v>
      </c>
      <c r="I50" s="37">
        <f>SUM(I2,I41)</f>
        <v>7000</v>
      </c>
      <c r="J50" s="37">
        <f>SUM(J2,J41)</f>
        <v>4000</v>
      </c>
      <c r="K50" s="68">
        <f t="shared" si="0"/>
        <v>623933</v>
      </c>
      <c r="L50" s="68">
        <f t="shared" si="4"/>
        <v>538905.74</v>
      </c>
      <c r="M50" s="68">
        <f t="shared" si="2"/>
        <v>86.372373315724602</v>
      </c>
      <c r="N50" s="17"/>
      <c r="O50" s="17"/>
      <c r="P50" s="17"/>
      <c r="Q50" s="17"/>
      <c r="R50" s="17"/>
      <c r="S50" s="17"/>
      <c r="T50" s="17"/>
    </row>
    <row r="51" spans="1:20" s="38" customFormat="1" ht="28.5" customHeight="1">
      <c r="A51" s="61"/>
    </row>
    <row r="52" spans="1:20" s="38" customFormat="1" ht="28.5" customHeight="1">
      <c r="A52" s="61"/>
    </row>
    <row r="53" spans="1:20" s="38" customFormat="1" ht="28.5" customHeight="1">
      <c r="A53" s="61"/>
    </row>
    <row r="54" spans="1:20" s="17" customFormat="1" ht="47.25" customHeight="1">
      <c r="A54" s="49" t="s">
        <v>24</v>
      </c>
      <c r="B54" s="14" t="s">
        <v>25</v>
      </c>
      <c r="C54" s="14" t="s">
        <v>62</v>
      </c>
      <c r="D54" s="14" t="s">
        <v>63</v>
      </c>
      <c r="E54" s="14" t="s">
        <v>64</v>
      </c>
      <c r="F54" s="14" t="s">
        <v>65</v>
      </c>
      <c r="G54" s="14" t="s">
        <v>66</v>
      </c>
      <c r="H54" s="14" t="s">
        <v>67</v>
      </c>
      <c r="I54" s="14" t="s">
        <v>68</v>
      </c>
      <c r="J54" s="14" t="s">
        <v>69</v>
      </c>
      <c r="K54" s="14" t="s">
        <v>70</v>
      </c>
      <c r="L54" s="14" t="s">
        <v>71</v>
      </c>
      <c r="M54" s="14" t="s">
        <v>72</v>
      </c>
    </row>
    <row r="55" spans="1:20" s="17" customFormat="1" ht="24">
      <c r="A55" s="62">
        <v>63</v>
      </c>
      <c r="B55" s="39" t="s">
        <v>43</v>
      </c>
      <c r="C55" s="4"/>
      <c r="D55" s="4"/>
      <c r="E55" s="4"/>
      <c r="F55" s="4"/>
      <c r="G55" s="4"/>
      <c r="H55" s="4"/>
      <c r="I55" s="4">
        <f>SUM(I56)</f>
        <v>7000</v>
      </c>
      <c r="J55" s="4">
        <f>SUM(J56)</f>
        <v>7000</v>
      </c>
      <c r="K55" s="40">
        <f t="shared" ref="K55:K65" si="9">SUM(C55:I55)</f>
        <v>7000</v>
      </c>
      <c r="L55" s="40">
        <f>SUM(L56)</f>
        <v>7000</v>
      </c>
      <c r="M55" s="70">
        <f t="shared" si="2"/>
        <v>100</v>
      </c>
    </row>
    <row r="56" spans="1:20" s="17" customFormat="1" ht="18" customHeight="1">
      <c r="A56" s="57">
        <v>636</v>
      </c>
      <c r="B56" s="41" t="s">
        <v>54</v>
      </c>
      <c r="C56" s="5"/>
      <c r="D56" s="5"/>
      <c r="E56" s="5"/>
      <c r="F56" s="5"/>
      <c r="G56" s="5"/>
      <c r="H56" s="5"/>
      <c r="I56" s="42">
        <f>SUM(I57)</f>
        <v>7000</v>
      </c>
      <c r="J56" s="42">
        <f>SUM(J57)</f>
        <v>7000</v>
      </c>
      <c r="K56" s="43">
        <f t="shared" si="9"/>
        <v>7000</v>
      </c>
      <c r="L56" s="43">
        <f>SUM(L57)</f>
        <v>7000</v>
      </c>
      <c r="M56" s="66">
        <f t="shared" si="2"/>
        <v>100</v>
      </c>
    </row>
    <row r="57" spans="1:20" s="17" customFormat="1" ht="18" customHeight="1">
      <c r="A57" s="58">
        <v>6361</v>
      </c>
      <c r="B57" s="44" t="s">
        <v>44</v>
      </c>
      <c r="C57" s="5"/>
      <c r="D57" s="5"/>
      <c r="E57" s="5"/>
      <c r="F57" s="5"/>
      <c r="G57" s="5"/>
      <c r="H57" s="5"/>
      <c r="I57" s="6">
        <v>7000</v>
      </c>
      <c r="J57" s="6">
        <v>7000</v>
      </c>
      <c r="K57" s="45">
        <f t="shared" si="9"/>
        <v>7000</v>
      </c>
      <c r="L57" s="45">
        <f>SUM(J57)</f>
        <v>7000</v>
      </c>
      <c r="M57" s="71">
        <f t="shared" si="2"/>
        <v>100</v>
      </c>
    </row>
    <row r="58" spans="1:20" s="17" customFormat="1" ht="14.1" customHeight="1">
      <c r="A58" s="62">
        <v>64</v>
      </c>
      <c r="B58" s="39" t="s">
        <v>55</v>
      </c>
      <c r="C58" s="4"/>
      <c r="D58" s="4"/>
      <c r="E58" s="4">
        <v>100</v>
      </c>
      <c r="F58" s="4">
        <f>SUM(F59)</f>
        <v>9.32</v>
      </c>
      <c r="G58" s="4"/>
      <c r="H58" s="4"/>
      <c r="I58" s="4"/>
      <c r="J58" s="4"/>
      <c r="K58" s="4">
        <v>100</v>
      </c>
      <c r="L58" s="4">
        <f>SUM(L59)</f>
        <v>9.32</v>
      </c>
      <c r="M58" s="70">
        <f t="shared" si="2"/>
        <v>9.32</v>
      </c>
    </row>
    <row r="59" spans="1:20" s="17" customFormat="1" ht="14.1" customHeight="1">
      <c r="A59" s="57">
        <v>641</v>
      </c>
      <c r="B59" s="41" t="s">
        <v>56</v>
      </c>
      <c r="C59" s="5"/>
      <c r="D59" s="5"/>
      <c r="E59" s="5">
        <v>100</v>
      </c>
      <c r="F59" s="5">
        <f>SUM(F60)</f>
        <v>9.32</v>
      </c>
      <c r="G59" s="5"/>
      <c r="H59" s="5"/>
      <c r="I59" s="5"/>
      <c r="J59" s="5"/>
      <c r="K59" s="5">
        <v>100</v>
      </c>
      <c r="L59" s="5">
        <f>SUM(L60)</f>
        <v>9.32</v>
      </c>
      <c r="M59" s="66">
        <f t="shared" si="2"/>
        <v>9.32</v>
      </c>
    </row>
    <row r="60" spans="1:20" s="17" customFormat="1" ht="14.1" customHeight="1">
      <c r="A60" s="58">
        <v>6413</v>
      </c>
      <c r="B60" s="44" t="s">
        <v>57</v>
      </c>
      <c r="C60" s="5"/>
      <c r="D60" s="5"/>
      <c r="E60" s="6">
        <v>100</v>
      </c>
      <c r="F60" s="6">
        <v>9.32</v>
      </c>
      <c r="G60" s="5"/>
      <c r="H60" s="5"/>
      <c r="I60" s="6"/>
      <c r="J60" s="6"/>
      <c r="K60" s="6">
        <v>100</v>
      </c>
      <c r="L60" s="6">
        <v>9.32</v>
      </c>
      <c r="M60" s="71">
        <f t="shared" si="2"/>
        <v>9.32</v>
      </c>
    </row>
    <row r="61" spans="1:20" s="17" customFormat="1" ht="24">
      <c r="A61" s="62">
        <v>66</v>
      </c>
      <c r="B61" s="39" t="s">
        <v>27</v>
      </c>
      <c r="C61" s="4"/>
      <c r="D61" s="4"/>
      <c r="E61" s="4">
        <v>127000</v>
      </c>
      <c r="F61" s="4">
        <f>SUM(F62)</f>
        <v>118475.84</v>
      </c>
      <c r="G61" s="4"/>
      <c r="H61" s="4"/>
      <c r="I61" s="4"/>
      <c r="J61" s="4"/>
      <c r="K61" s="4">
        <f>SUM(E61)</f>
        <v>127000</v>
      </c>
      <c r="L61" s="4">
        <f>SUM(F61)</f>
        <v>118475.84</v>
      </c>
      <c r="M61" s="70">
        <f t="shared" si="2"/>
        <v>93.288062992125987</v>
      </c>
    </row>
    <row r="62" spans="1:20" s="17" customFormat="1" ht="21.75" customHeight="1">
      <c r="A62" s="57">
        <v>661</v>
      </c>
      <c r="B62" s="41" t="s">
        <v>26</v>
      </c>
      <c r="C62" s="5"/>
      <c r="D62" s="5"/>
      <c r="E62" s="5">
        <v>127000</v>
      </c>
      <c r="F62" s="5">
        <f>SUM(F67)</f>
        <v>118475.84</v>
      </c>
      <c r="G62" s="5"/>
      <c r="H62" s="5"/>
      <c r="I62" s="6"/>
      <c r="J62" s="6"/>
      <c r="K62" s="5">
        <f>SUM(E62)</f>
        <v>127000</v>
      </c>
      <c r="L62" s="5">
        <f>SUM(D62:J62)</f>
        <v>245475.84</v>
      </c>
      <c r="M62" s="66">
        <f t="shared" si="2"/>
        <v>193.28806299212599</v>
      </c>
    </row>
    <row r="63" spans="1:20" s="17" customFormat="1" ht="21" hidden="1" customHeight="1">
      <c r="A63" s="58">
        <v>6615</v>
      </c>
      <c r="B63" s="44" t="s">
        <v>45</v>
      </c>
      <c r="C63" s="5"/>
      <c r="D63" s="5"/>
      <c r="E63" s="6">
        <v>127000</v>
      </c>
      <c r="F63" s="6">
        <v>127000</v>
      </c>
      <c r="G63" s="6"/>
      <c r="H63" s="6"/>
      <c r="I63" s="6"/>
      <c r="J63" s="6"/>
      <c r="K63" s="6">
        <f t="shared" si="9"/>
        <v>254000</v>
      </c>
      <c r="L63" s="6">
        <f>SUM(D63:J63)</f>
        <v>254000</v>
      </c>
      <c r="M63" s="66">
        <f t="shared" si="2"/>
        <v>100</v>
      </c>
    </row>
    <row r="64" spans="1:20" s="17" customFormat="1" hidden="1">
      <c r="A64" s="62">
        <v>67</v>
      </c>
      <c r="B64" s="39" t="s">
        <v>28</v>
      </c>
      <c r="C64" s="4">
        <v>415000</v>
      </c>
      <c r="D64" s="4">
        <v>415000</v>
      </c>
      <c r="E64" s="46"/>
      <c r="F64" s="46"/>
      <c r="G64" s="46"/>
      <c r="H64" s="46"/>
      <c r="I64" s="46"/>
      <c r="J64" s="46"/>
      <c r="K64" s="4">
        <f t="shared" si="9"/>
        <v>830000</v>
      </c>
      <c r="L64" s="4">
        <f>SUM(D64:J64)</f>
        <v>415000</v>
      </c>
      <c r="M64" s="66">
        <f t="shared" si="2"/>
        <v>50</v>
      </c>
    </row>
    <row r="65" spans="1:13" s="17" customFormat="1" ht="24" hidden="1">
      <c r="A65" s="57">
        <v>671</v>
      </c>
      <c r="B65" s="41" t="s">
        <v>38</v>
      </c>
      <c r="C65" s="43">
        <v>415000</v>
      </c>
      <c r="D65" s="43">
        <v>415000</v>
      </c>
      <c r="E65" s="6"/>
      <c r="F65" s="6"/>
      <c r="G65" s="6"/>
      <c r="H65" s="6"/>
      <c r="I65" s="6"/>
      <c r="J65" s="6"/>
      <c r="K65" s="5">
        <f t="shared" si="9"/>
        <v>830000</v>
      </c>
      <c r="L65" s="5">
        <f>SUM(D65:J65)</f>
        <v>415000</v>
      </c>
      <c r="M65" s="66">
        <f t="shared" si="2"/>
        <v>50</v>
      </c>
    </row>
    <row r="66" spans="1:13" s="17" customFormat="1" hidden="1">
      <c r="A66" s="58">
        <v>6711</v>
      </c>
      <c r="B66" s="44" t="s">
        <v>46</v>
      </c>
      <c r="C66" s="45">
        <v>415000</v>
      </c>
      <c r="D66" s="45">
        <v>415000</v>
      </c>
      <c r="E66" s="6"/>
      <c r="F66" s="6"/>
      <c r="G66" s="6"/>
      <c r="H66" s="6"/>
      <c r="I66" s="6"/>
      <c r="J66" s="6"/>
      <c r="K66" s="6">
        <v>415000</v>
      </c>
      <c r="L66" s="6">
        <v>415000</v>
      </c>
      <c r="M66" s="66">
        <f t="shared" ref="M66:M75" si="10">(L66/K66)*100</f>
        <v>100</v>
      </c>
    </row>
    <row r="67" spans="1:13" s="17" customFormat="1" ht="18.75" customHeight="1">
      <c r="A67" s="58">
        <v>6615</v>
      </c>
      <c r="B67" s="44" t="s">
        <v>45</v>
      </c>
      <c r="C67" s="45"/>
      <c r="D67" s="45"/>
      <c r="E67" s="6">
        <v>127000</v>
      </c>
      <c r="F67" s="6">
        <v>118475.84</v>
      </c>
      <c r="G67" s="6"/>
      <c r="H67" s="6"/>
      <c r="I67" s="6"/>
      <c r="J67" s="6"/>
      <c r="K67" s="6">
        <f>SUM(E67)</f>
        <v>127000</v>
      </c>
      <c r="L67" s="6">
        <f>SUM(F67)</f>
        <v>118475.84</v>
      </c>
      <c r="M67" s="71">
        <f t="shared" si="10"/>
        <v>93.288062992125987</v>
      </c>
    </row>
    <row r="68" spans="1:13" s="17" customFormat="1">
      <c r="A68" s="62">
        <v>67</v>
      </c>
      <c r="B68" s="39" t="s">
        <v>28</v>
      </c>
      <c r="C68" s="4">
        <f>SUM(C69)</f>
        <v>417500</v>
      </c>
      <c r="D68" s="4">
        <f>SUM(D69)</f>
        <v>389743.44</v>
      </c>
      <c r="E68" s="46"/>
      <c r="F68" s="46"/>
      <c r="G68" s="46"/>
      <c r="H68" s="46"/>
      <c r="I68" s="46"/>
      <c r="J68" s="46"/>
      <c r="K68" s="4">
        <f t="shared" ref="K68:K69" si="11">SUM(C68:I68)</f>
        <v>807243.44</v>
      </c>
      <c r="L68" s="4">
        <f>SUM(D68:J68)</f>
        <v>389743.44</v>
      </c>
      <c r="M68" s="70">
        <f t="shared" si="10"/>
        <v>48.280781321679122</v>
      </c>
    </row>
    <row r="69" spans="1:13" s="17" customFormat="1" ht="24">
      <c r="A69" s="57">
        <v>671</v>
      </c>
      <c r="B69" s="41" t="s">
        <v>38</v>
      </c>
      <c r="C69" s="43">
        <f>SUM(C70)</f>
        <v>417500</v>
      </c>
      <c r="D69" s="43">
        <f>SUM(D70)</f>
        <v>389743.44</v>
      </c>
      <c r="E69" s="6"/>
      <c r="F69" s="6"/>
      <c r="G69" s="6"/>
      <c r="H69" s="6"/>
      <c r="I69" s="6"/>
      <c r="J69" s="6"/>
      <c r="K69" s="5">
        <f t="shared" si="11"/>
        <v>807243.44</v>
      </c>
      <c r="L69" s="5">
        <f>SUM(D69:J69)</f>
        <v>389743.44</v>
      </c>
      <c r="M69" s="66">
        <f t="shared" si="10"/>
        <v>48.280781321679122</v>
      </c>
    </row>
    <row r="70" spans="1:13" s="17" customFormat="1" ht="15.75" customHeight="1">
      <c r="A70" s="58">
        <v>6711</v>
      </c>
      <c r="B70" s="44" t="s">
        <v>46</v>
      </c>
      <c r="C70" s="45">
        <v>417500</v>
      </c>
      <c r="D70" s="45">
        <v>389743.44</v>
      </c>
      <c r="E70" s="6"/>
      <c r="F70" s="6"/>
      <c r="G70" s="6"/>
      <c r="H70" s="6"/>
      <c r="I70" s="6"/>
      <c r="J70" s="6"/>
      <c r="K70" s="6">
        <v>415000</v>
      </c>
      <c r="L70" s="6">
        <f>SUM(D70)</f>
        <v>389743.44</v>
      </c>
      <c r="M70" s="71">
        <f t="shared" si="10"/>
        <v>93.914081927710839</v>
      </c>
    </row>
    <row r="71" spans="1:13" s="17" customFormat="1" ht="18" customHeight="1">
      <c r="A71" s="55">
        <v>9</v>
      </c>
      <c r="B71" s="14" t="s">
        <v>39</v>
      </c>
      <c r="C71" s="7"/>
      <c r="D71" s="7"/>
      <c r="E71" s="7"/>
      <c r="F71" s="7"/>
      <c r="G71" s="7"/>
      <c r="H71" s="7"/>
      <c r="I71" s="7"/>
      <c r="J71" s="7"/>
      <c r="K71" s="8"/>
      <c r="L71" s="8"/>
      <c r="M71" s="72"/>
    </row>
    <row r="72" spans="1:13" s="17" customFormat="1" ht="24" customHeight="1">
      <c r="A72" s="56">
        <v>92</v>
      </c>
      <c r="B72" s="47" t="s">
        <v>40</v>
      </c>
      <c r="C72" s="9"/>
      <c r="D72" s="9"/>
      <c r="E72" s="9"/>
      <c r="F72" s="9"/>
      <c r="G72" s="31">
        <f>SUM(G73)</f>
        <v>72333</v>
      </c>
      <c r="H72" s="31">
        <f>SUM(H73)</f>
        <v>72332.97</v>
      </c>
      <c r="I72" s="9"/>
      <c r="J72" s="9"/>
      <c r="K72" s="31">
        <v>72333</v>
      </c>
      <c r="L72" s="31">
        <f>SUM(L73)</f>
        <v>72332.97</v>
      </c>
      <c r="M72" s="70">
        <f t="shared" si="10"/>
        <v>99.999958525154497</v>
      </c>
    </row>
    <row r="73" spans="1:13" s="17" customFormat="1" ht="20.25" customHeight="1">
      <c r="A73" s="57">
        <v>922</v>
      </c>
      <c r="B73" s="41" t="s">
        <v>42</v>
      </c>
      <c r="C73" s="6"/>
      <c r="D73" s="6"/>
      <c r="E73" s="6"/>
      <c r="F73" s="6"/>
      <c r="G73" s="5">
        <v>72333</v>
      </c>
      <c r="H73" s="5">
        <f>SUM(H74)</f>
        <v>72332.97</v>
      </c>
      <c r="I73" s="6"/>
      <c r="J73" s="6"/>
      <c r="K73" s="5">
        <v>72333</v>
      </c>
      <c r="L73" s="5">
        <f>SUM(L74)</f>
        <v>72332.97</v>
      </c>
      <c r="M73" s="66">
        <f t="shared" si="10"/>
        <v>99.999958525154497</v>
      </c>
    </row>
    <row r="74" spans="1:13" s="17" customFormat="1" ht="18.75" customHeight="1">
      <c r="A74" s="58">
        <v>9221</v>
      </c>
      <c r="B74" s="44" t="s">
        <v>41</v>
      </c>
      <c r="C74" s="5"/>
      <c r="D74" s="5"/>
      <c r="E74" s="5"/>
      <c r="F74" s="5"/>
      <c r="G74" s="6">
        <v>72333</v>
      </c>
      <c r="H74" s="6">
        <v>72332.97</v>
      </c>
      <c r="I74" s="5"/>
      <c r="J74" s="5"/>
      <c r="K74" s="6">
        <v>72333</v>
      </c>
      <c r="L74" s="6">
        <f>SUM(H74)</f>
        <v>72332.97</v>
      </c>
      <c r="M74" s="71">
        <f t="shared" si="10"/>
        <v>99.999958525154497</v>
      </c>
    </row>
    <row r="75" spans="1:13" s="17" customFormat="1" ht="27.75" customHeight="1">
      <c r="A75" s="59"/>
      <c r="B75" s="48" t="s">
        <v>51</v>
      </c>
      <c r="C75" s="7">
        <f>SUM(C68)</f>
        <v>417500</v>
      </c>
      <c r="D75" s="7">
        <f>SUM(D68)</f>
        <v>389743.44</v>
      </c>
      <c r="E75" s="7">
        <f>SUM(E58,E61)</f>
        <v>127100</v>
      </c>
      <c r="F75" s="7">
        <f>SUM(F58,F61)</f>
        <v>118485.16</v>
      </c>
      <c r="G75" s="7">
        <f>SUM(G72)</f>
        <v>72333</v>
      </c>
      <c r="H75" s="7">
        <f>SUM(H72)</f>
        <v>72332.97</v>
      </c>
      <c r="I75" s="7">
        <f>SUM(I55)</f>
        <v>7000</v>
      </c>
      <c r="J75" s="7">
        <f>SUM(J55)</f>
        <v>7000</v>
      </c>
      <c r="K75" s="7">
        <f>SUM(C75,E75,G75,I75)</f>
        <v>623933</v>
      </c>
      <c r="L75" s="7">
        <f>SUM(D75,F75,H75,J75)</f>
        <v>587561.56999999995</v>
      </c>
      <c r="M75" s="72">
        <f t="shared" si="10"/>
        <v>94.170619281236924</v>
      </c>
    </row>
    <row r="78" spans="1:13">
      <c r="B78" s="3"/>
    </row>
    <row r="85" spans="2:2">
      <c r="B85" s="3"/>
    </row>
    <row r="87" spans="2:2">
      <c r="B87" s="3"/>
    </row>
    <row r="88" spans="2:2">
      <c r="B88" s="3"/>
    </row>
  </sheetData>
  <pageMargins left="0.15046296296296297" right="0.11574074074074074" top="0.79861111111111116" bottom="0.74803149606299213" header="0.31496062992125984" footer="0.31496062992125984"/>
  <pageSetup paperSize="9" orientation="landscape" r:id="rId1"/>
  <headerFooter>
    <oddHeader>&amp;C FINANCIJSKO IZVJEŠĆE MEMORIJALNOG CENTRA FAUST VRANČIĆ ZA 2017. GODINU</oddHeader>
  </headerFooter>
  <ignoredErrors>
    <ignoredError sqref="E21 C32 C21" formulaRange="1"/>
    <ignoredError sqref="K55:L56 K58:L60 L57 K62:L78" formula="1"/>
    <ignoredError sqref="I50" evalError="1"/>
    <ignoredError sqref="K5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Financijsko izvješće 2017.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2018-03-04T19:08:30Z</dcterms:modified>
</cp:coreProperties>
</file>